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FEBRUARIE\"/>
    </mc:Choice>
  </mc:AlternateContent>
  <xr:revisionPtr revIDLastSave="0" documentId="13_ncr:1_{8DEBBE44-7685-4DAA-A535-0C58468F023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H71" i="2" s="1"/>
  <c r="I71" i="2"/>
  <c r="I37" i="2"/>
  <c r="H37" i="2"/>
  <c r="I34" i="2"/>
  <c r="H34" i="2"/>
  <c r="H33" i="2"/>
  <c r="I30" i="2"/>
  <c r="H30" i="2"/>
  <c r="H154" i="2" s="1"/>
  <c r="I23" i="2"/>
  <c r="H23" i="2"/>
  <c r="H155" i="2" s="1"/>
  <c r="I19" i="2"/>
  <c r="H19" i="2"/>
  <c r="I10" i="2"/>
  <c r="H10" i="2"/>
  <c r="I33" i="2" l="1"/>
  <c r="I154" i="2"/>
  <c r="H17" i="2"/>
  <c r="H153" i="2" s="1"/>
  <c r="I155" i="2"/>
  <c r="I17" i="2"/>
  <c r="I153" i="2" s="1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F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<sst xmlns="http://schemas.openxmlformats.org/spreadsheetml/2006/main" count="1101" uniqueCount="167">
  <si>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</si>
  <si>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</si>
  <si>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</si>
  <si>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</si>
  <si>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</si>
  <si>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</si>
  <si>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</si>
  <si>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</si>
  <si>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</si>
  <si>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</si>
  <si>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</si>
  <si>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</si>
  <si>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</si>
  <si>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</si>
  <si>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</si>
  <si>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</si>
  <si>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</si>
  <si>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</si>
  <si>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</si>
  <si>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</si>
  <si>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</si>
  <si>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</si>
  <si>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</si>
  <si>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</si>
  <si>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</si>
  <si>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</si>
  <si>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</si>
  <si>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</si>
  <si>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</si>
  <si>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</si>
  <si>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</si>
  <si>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</si>
  <si>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</si>
  <si>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</si>
  <si>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</si>
  <si>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</si>
  <si>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</si>
  <si>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</si>
  <si>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</si>
  <si>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</si>
  <si>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</si>
  <si>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</si>
  <si>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</si>
  <si>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</si>
  <si>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</si>
  <si>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</si>
  <si>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</si>
  <si>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</si>
  <si>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</si>
  <si>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</si>
  <si>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</si>
  <si>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</si>
  <si>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</si>
  <si>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</si>
  <si>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</si>
  <si>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</si>
  <si>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</si>
  <si>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</si>
  <si>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</si>
  <si>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</si>
  <si>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</si>
  <si>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</si>
  <si>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</si>
  <si>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</si>
  <si>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</si>
  <si>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</si>
  <si>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</si>
  <si>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</si>
  <si>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</si>
  <si>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</si>
  <si>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</si>
  <si>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</si>
  <si>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</si>
  <si>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</si>
  <si>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</si>
  <si>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</si>
  <si>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</si>
  <si>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</si>
  <si>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</si>
  <si>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</si>
  <si>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</si>
  <si>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</si>
  <si>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</si>
  <si>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</si>
  <si>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</si>
  <si>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</si>
  <si>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</si>
  <si>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</si>
  <si>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</si>
  <si>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</si>
  <si>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</si>
  <si>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</si>
  <si>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</si>
  <si>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</si>
  <si>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</si>
  <si>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</si>
  <si>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</si>
  <si>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</si>
  <si>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</si>
  <si>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</si>
  <si>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</si>
  <si>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</si>
  <si>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</si>
  <si>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</si>
  <si>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</si>
  <si>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</si>
  <si>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</si>
  <si>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</si>
  <si>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</si>
  <si>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</si>
  <si>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</si>
  <si>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</si>
  <si>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</si>
  <si>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</si>
  <si>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</si>
  <si>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</si>
  <si>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</si>
  <si>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</si>
  <si>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</si>
  <si>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</si>
  <si>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</si>
  <si>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</si>
  <si>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</si>
  <si>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</si>
  <si>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</si>
  <si>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</si>
  <si>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</si>
  <si>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</si>
  <si>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</si>
  <si>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</si>
  <si>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</si>
  <si>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</si>
  <si>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</si>
  <si>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</si>
  <si>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</si>
  <si>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</si>
  <si>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</si>
  <si>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</si>
  <si>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</si>
  <si>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</si>
  <si>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</si>
  <si>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</si>
  <si>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</si>
  <si>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</si>
  <si>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</si>
  <si>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</si>
  <si>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</si>
  <si>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</si>
  <si>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</si>
  <si>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</si>
  <si>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</si>
  <si>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</si>
  <si>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</si>
  <si>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</si>
  <si>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</si>
  <si>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</si>
  <si>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</si>
  <si>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</si>
  <si>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</si>
  <si>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</si>
  <si>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</si>
  <si>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LA 28.02.2023</t>
  </si>
  <si>
    <t>Sume alocate de casa de asigurari  de  sanatate luna curenta - FEBRUARIE 2023</t>
  </si>
  <si>
    <t>Sume alocate de casa de asigurari  de  sanatate cumulat - la data de 28.02.2023</t>
  </si>
  <si>
    <t>Credite bugetare, aprobate
an 2023</t>
  </si>
  <si>
    <t>Credite bugetare 3 luni
 2023</t>
  </si>
  <si>
    <t>Credite bugetare 3 luni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</si>
</sst>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view="pageBreakPreview" zoomScaleNormal="100" zoomScaleSheetLayoutView="100" workbookViewId="0">
      <pane xSplit="1" ySplit="8" topLeftCell="B147" activePane="bottomRight" state="frozen"/>
      <selection activeCell="A38" sqref="A38"/>
      <selection pane="topRight" activeCell="A38" sqref="A38"/>
      <selection pane="bottomLeft" activeCell="A38" sqref="A38"/>
      <selection pane="bottomRight" activeCell="B18" sqref="B18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154</v>
      </c>
      <c r="B1" s="55"/>
    </row>
    <row r="2" spans="1:9" x14ac:dyDescent="0.2">
      <c r="B2" s="56"/>
      <c r="C2" s="57"/>
    </row>
    <row r="3" spans="1:9" ht="16.5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161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164</v>
      </c>
      <c r="C7" s="99" t="s">
        <v>165</v>
      </c>
      <c r="D7" s="100" t="s">
        <v>162</v>
      </c>
      <c r="E7" s="99"/>
      <c r="F7" s="99"/>
      <c r="G7" s="100" t="s">
        <v>163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3204</v>
      </c>
      <c r="C10" s="13">
        <f t="shared" ref="C10:I10" si="0">+C11+C12+C13+C14+C15+C16</f>
        <v>3204</v>
      </c>
      <c r="D10" s="13">
        <f>+E10+F10</f>
        <v>1314.67</v>
      </c>
      <c r="E10" s="13">
        <f t="shared" si="0"/>
        <v>654.04</v>
      </c>
      <c r="F10" s="13">
        <f t="shared" si="0"/>
        <v>660.63</v>
      </c>
      <c r="G10" s="13">
        <f>+H10+I10</f>
        <v>3202.7799999999997</v>
      </c>
      <c r="H10" s="13">
        <f t="shared" si="0"/>
        <v>1303.03</v>
      </c>
      <c r="I10" s="13">
        <f t="shared" si="0"/>
        <v>1899.75</v>
      </c>
    </row>
    <row r="11" spans="1:9" x14ac:dyDescent="0.2">
      <c r="A11" s="66" t="s">
        <v>2</v>
      </c>
      <c r="B11" s="67">
        <f>+'executie PNS activitate curenta'!B11+'executie PNS Ucraina'!B11</f>
        <v>3204</v>
      </c>
      <c r="C11" s="67">
        <f>+'executie PNS activitate curenta'!C11+'executie PNS Ucraina'!C11</f>
        <v>3204</v>
      </c>
      <c r="D11" s="13">
        <f t="shared" ref="D11:D80" si="1">+E11+F11</f>
        <v>0</v>
      </c>
      <c r="E11" s="67">
        <f>+'executie PNS activitate curenta'!E11+'executie PNS Ucraina'!E11</f>
        <v>0</v>
      </c>
      <c r="F11" s="67">
        <f>+'executie PNS activitate curenta'!F11+'executie PNS Ucraina'!F11</f>
        <v>0</v>
      </c>
      <c r="G11" s="13">
        <f t="shared" ref="G11:G80" si="2">+H11+I11</f>
        <v>0</v>
      </c>
      <c r="H11" s="67">
        <f>+'executie PNS activitate curenta'!H11+'executie PNS Ucraina'!H11</f>
        <v>0</v>
      </c>
      <c r="I11" s="67">
        <f>+'executie PNS activitate curenta'!I11+'executie PNS Ucraina'!I11</f>
        <v>0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1314.67</v>
      </c>
      <c r="E12" s="67">
        <f>+'executie PNS activitate curenta'!E12+'executie PNS Ucraina'!E12</f>
        <v>654.04</v>
      </c>
      <c r="F12" s="67">
        <f>+'executie PNS activitate curenta'!F12+'executie PNS Ucraina'!F12</f>
        <v>660.63</v>
      </c>
      <c r="G12" s="13">
        <f t="shared" si="2"/>
        <v>3202.7799999999997</v>
      </c>
      <c r="H12" s="67">
        <f>+'executie PNS activitate curenta'!H12+'executie PNS Ucraina'!H12</f>
        <v>1303.03</v>
      </c>
      <c r="I12" s="67">
        <f>+'executie PNS activitate curenta'!I12+'executie PNS Ucraina'!I12</f>
        <v>1899.75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5744</v>
      </c>
      <c r="C17" s="13">
        <f t="shared" ref="C17:I17" si="3">+C18+C19+C23+C22</f>
        <v>5744</v>
      </c>
      <c r="D17" s="13">
        <f t="shared" si="1"/>
        <v>1883.3</v>
      </c>
      <c r="E17" s="13">
        <f t="shared" si="3"/>
        <v>5.05</v>
      </c>
      <c r="F17" s="13">
        <f t="shared" si="3"/>
        <v>1878.25</v>
      </c>
      <c r="G17" s="13">
        <f t="shared" si="2"/>
        <v>5742.1200000000008</v>
      </c>
      <c r="H17" s="13">
        <f t="shared" si="3"/>
        <v>8.31</v>
      </c>
      <c r="I17" s="13">
        <f t="shared" si="3"/>
        <v>5733.81</v>
      </c>
    </row>
    <row r="18" spans="1:9" x14ac:dyDescent="0.2">
      <c r="A18" s="68" t="s">
        <v>9</v>
      </c>
      <c r="B18" s="67">
        <f>+'executie PNS activitate curenta'!B18+'executie PNS Ucraina'!B18</f>
        <v>5344</v>
      </c>
      <c r="C18" s="67">
        <f>+'executie PNS activitate curenta'!C18+'executie PNS Ucraina'!C18</f>
        <v>5344</v>
      </c>
      <c r="D18" s="13">
        <f t="shared" si="1"/>
        <v>1750.76</v>
      </c>
      <c r="E18" s="67">
        <f>+'executie PNS activitate curenta'!E18+'executie PNS Ucraina'!E18</f>
        <v>1.65</v>
      </c>
      <c r="F18" s="67">
        <f>+'executie PNS activitate curenta'!F18+'executie PNS Ucraina'!F18</f>
        <v>1749.11</v>
      </c>
      <c r="G18" s="13">
        <f t="shared" si="2"/>
        <v>5342.97</v>
      </c>
      <c r="H18" s="67">
        <f>+'executie PNS activitate curenta'!H18+'executie PNS Ucraina'!H18</f>
        <v>4.91</v>
      </c>
      <c r="I18" s="67">
        <f>+'executie PNS activitate curenta'!I18+'executie PNS Ucraina'!I18</f>
        <v>5338.06</v>
      </c>
    </row>
    <row r="19" spans="1:9" x14ac:dyDescent="0.2">
      <c r="A19" s="69" t="s">
        <v>10</v>
      </c>
      <c r="B19" s="67">
        <f>+'executie PNS activitate curenta'!B19+'executie PNS Ucraina'!B19</f>
        <v>396.51</v>
      </c>
      <c r="C19" s="67">
        <f>+'executie PNS activitate curenta'!C19+'executie PNS Ucraina'!C19</f>
        <v>396.51</v>
      </c>
      <c r="D19" s="13">
        <f t="shared" si="1"/>
        <v>129.13999999999999</v>
      </c>
      <c r="E19" s="67">
        <f>+E20+E21</f>
        <v>0</v>
      </c>
      <c r="F19" s="67">
        <f>+F20+F21</f>
        <v>129.13999999999999</v>
      </c>
      <c r="G19" s="13">
        <f t="shared" si="2"/>
        <v>395.75</v>
      </c>
      <c r="H19" s="67">
        <f t="shared" ref="H19:I19" si="4">+H20+H21</f>
        <v>0</v>
      </c>
      <c r="I19" s="67">
        <f t="shared" si="4"/>
        <v>395.75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4.5599999999999996</v>
      </c>
      <c r="E20" s="67">
        <f>+'executie PNS activitate curenta'!E20+'executie PNS Ucraina'!E20</f>
        <v>0</v>
      </c>
      <c r="F20" s="67">
        <f>+'executie PNS activitate curenta'!F20+'executie PNS Ucraina'!F20</f>
        <v>4.5599999999999996</v>
      </c>
      <c r="G20" s="13">
        <f t="shared" si="2"/>
        <v>13.32</v>
      </c>
      <c r="H20" s="67">
        <f>+'executie PNS activitate curenta'!H20+'executie PNS Ucraina'!H20</f>
        <v>0</v>
      </c>
      <c r="I20" s="67">
        <f>+'executie PNS activitate curenta'!I20+'executie PNS Ucraina'!I20</f>
        <v>13.32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124.58</v>
      </c>
      <c r="E21" s="67">
        <f>+'executie PNS activitate curenta'!E21+'executie PNS Ucraina'!E21</f>
        <v>0</v>
      </c>
      <c r="F21" s="67">
        <f>+'executie PNS activitate curenta'!F21+'executie PNS Ucraina'!F21</f>
        <v>124.58</v>
      </c>
      <c r="G21" s="13">
        <f t="shared" si="2"/>
        <v>382.43</v>
      </c>
      <c r="H21" s="67">
        <f>+'executie PNS activitate curenta'!H21+'executie PNS Ucraina'!H21</f>
        <v>0</v>
      </c>
      <c r="I21" s="67">
        <f>+'executie PNS activitate curenta'!I21+'executie PNS Ucraina'!I21</f>
        <v>382.43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3.49</v>
      </c>
      <c r="C23" s="67">
        <f>+'executie PNS activitate curenta'!C23+'executie PNS Ucraina'!C23</f>
        <v>3.49</v>
      </c>
      <c r="D23" s="13">
        <f t="shared" si="1"/>
        <v>3.4</v>
      </c>
      <c r="E23" s="71">
        <f t="shared" ref="E23:I23" si="5">+E24+E25+E26+E27+E28+E29</f>
        <v>3.4</v>
      </c>
      <c r="F23" s="71">
        <f t="shared" si="5"/>
        <v>0</v>
      </c>
      <c r="G23" s="13">
        <f t="shared" si="2"/>
        <v>3.4</v>
      </c>
      <c r="H23" s="71">
        <f t="shared" si="5"/>
        <v>3.4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3.4</v>
      </c>
      <c r="E24" s="67">
        <f>+'executie PNS activitate curenta'!E24+'executie PNS Ucraina'!E24</f>
        <v>3.4</v>
      </c>
      <c r="F24" s="67">
        <f>+'executie PNS activitate curenta'!F24+'executie PNS Ucraina'!F24</f>
        <v>0</v>
      </c>
      <c r="G24" s="13">
        <f t="shared" si="2"/>
        <v>3.4</v>
      </c>
      <c r="H24" s="67">
        <f>+'executie PNS activitate curenta'!H24+'executie PNS Ucraina'!H24</f>
        <v>3.4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72</v>
      </c>
      <c r="C30" s="13">
        <f t="shared" ref="C30:I30" si="6">+C31+C32</f>
        <v>72</v>
      </c>
      <c r="D30" s="13">
        <f t="shared" si="1"/>
        <v>20.83</v>
      </c>
      <c r="E30" s="13">
        <f t="shared" si="6"/>
        <v>0</v>
      </c>
      <c r="F30" s="13">
        <f t="shared" si="6"/>
        <v>20.83</v>
      </c>
      <c r="G30" s="13">
        <f t="shared" si="2"/>
        <v>71.05</v>
      </c>
      <c r="H30" s="13">
        <f t="shared" si="6"/>
        <v>0</v>
      </c>
      <c r="I30" s="13">
        <f t="shared" si="6"/>
        <v>71.05</v>
      </c>
    </row>
    <row r="31" spans="1:9" x14ac:dyDescent="0.2">
      <c r="A31" s="14" t="s">
        <v>19</v>
      </c>
      <c r="B31" s="67">
        <f>+'executie PNS activitate curenta'!B31+'executie PNS Ucraina'!B31</f>
        <v>0</v>
      </c>
      <c r="C31" s="67">
        <f>+'executie PNS activitate curenta'!C31+'executie PNS Ucraina'!C31</f>
        <v>0</v>
      </c>
      <c r="D31" s="13">
        <f t="shared" si="1"/>
        <v>20.83</v>
      </c>
      <c r="E31" s="67">
        <f>+'executie PNS activitate curenta'!E31+'executie PNS Ucraina'!E31</f>
        <v>0</v>
      </c>
      <c r="F31" s="67">
        <f>+'executie PNS activitate curenta'!F31+'executie PNS Ucraina'!F31</f>
        <v>20.83</v>
      </c>
      <c r="G31" s="13">
        <f t="shared" si="2"/>
        <v>71.05</v>
      </c>
      <c r="H31" s="67">
        <f>+'executie PNS activitate curenta'!H31+'executie PNS Ucraina'!H31</f>
        <v>0</v>
      </c>
      <c r="I31" s="67">
        <f>+'executie PNS activitate curenta'!I31+'executie PNS Ucraina'!I31</f>
        <v>71.05</v>
      </c>
    </row>
    <row r="32" spans="1:9" x14ac:dyDescent="0.2">
      <c r="A32" s="14" t="s">
        <v>20</v>
      </c>
      <c r="B32" s="67">
        <f>+'executie PNS activitate curenta'!B32+'executie PNS Ucraina'!B32</f>
        <v>72</v>
      </c>
      <c r="C32" s="67">
        <f>+'executie PNS activitate curenta'!C32+'executie PNS Ucraina'!C32</f>
        <v>72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277</v>
      </c>
      <c r="C33" s="13">
        <f t="shared" si="7"/>
        <v>277</v>
      </c>
      <c r="D33" s="13">
        <f t="shared" si="1"/>
        <v>95.199999999999989</v>
      </c>
      <c r="E33" s="13">
        <f t="shared" si="7"/>
        <v>0</v>
      </c>
      <c r="F33" s="13">
        <f t="shared" si="7"/>
        <v>95.199999999999989</v>
      </c>
      <c r="G33" s="13">
        <f t="shared" si="2"/>
        <v>275.74</v>
      </c>
      <c r="H33" s="13">
        <f t="shared" si="7"/>
        <v>0</v>
      </c>
      <c r="I33" s="13">
        <f t="shared" si="7"/>
        <v>275.74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277</v>
      </c>
      <c r="C37" s="67">
        <f>+'executie PNS activitate curenta'!C37+'executie PNS Ucraina'!C37</f>
        <v>277</v>
      </c>
      <c r="D37" s="13">
        <f t="shared" si="1"/>
        <v>95.199999999999989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95.199999999999989</v>
      </c>
      <c r="G37" s="13">
        <f t="shared" si="2"/>
        <v>275.74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275.74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2.83</v>
      </c>
      <c r="E40" s="67">
        <f>+'executie PNS activitate curenta'!E40+'executie PNS Ucraina'!E40</f>
        <v>0</v>
      </c>
      <c r="F40" s="67">
        <f>+'executie PNS activitate curenta'!F40+'executie PNS Ucraina'!F40</f>
        <v>2.83</v>
      </c>
      <c r="G40" s="13">
        <f t="shared" si="2"/>
        <v>6.72</v>
      </c>
      <c r="H40" s="67">
        <f>+'executie PNS activitate curenta'!H40+'executie PNS Ucraina'!H40</f>
        <v>0</v>
      </c>
      <c r="I40" s="67">
        <f>+'executie PNS activitate curenta'!I40+'executie PNS Ucraina'!I40</f>
        <v>6.72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81.599999999999994</v>
      </c>
      <c r="E50" s="67">
        <f>+'executie PNS activitate curenta'!E50+'executie PNS Ucraina'!E50</f>
        <v>0</v>
      </c>
      <c r="F50" s="67">
        <f>+'executie PNS activitate curenta'!F50+'executie PNS Ucraina'!F50</f>
        <v>81.599999999999994</v>
      </c>
      <c r="G50" s="13">
        <f t="shared" si="2"/>
        <v>247.49</v>
      </c>
      <c r="H50" s="67">
        <f>+'executie PNS activitate curenta'!H50+'executie PNS Ucraina'!H50</f>
        <v>0</v>
      </c>
      <c r="I50" s="67">
        <f>+'executie PNS activitate curenta'!I50+'executie PNS Ucraina'!I50</f>
        <v>247.49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149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150</v>
      </c>
      <c r="B57" s="12" t="s">
        <v>121</v>
      </c>
      <c r="C57" s="12" t="s">
        <v>121</v>
      </c>
      <c r="D57" s="13">
        <f t="shared" si="1"/>
        <v>10.77</v>
      </c>
      <c r="E57" s="67">
        <f>+'executie PNS activitate curenta'!E57+'executie PNS Ucraina'!E57</f>
        <v>0</v>
      </c>
      <c r="F57" s="67">
        <f>+'executie PNS activitate curenta'!F57+'executie PNS Ucraina'!F57</f>
        <v>10.77</v>
      </c>
      <c r="G57" s="13">
        <f t="shared" si="2"/>
        <v>21.53</v>
      </c>
      <c r="H57" s="67">
        <f>+'executie PNS activitate curenta'!H57+'executie PNS Ucraina'!H57</f>
        <v>0</v>
      </c>
      <c r="I57" s="67">
        <f>+'executie PNS activitate curenta'!I57+'executie PNS Ucraina'!I57</f>
        <v>21.53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0</v>
      </c>
      <c r="H61" s="67">
        <f>+'executie PNS activitate curenta'!H61+'executie PNS Ucraina'!H61</f>
        <v>0</v>
      </c>
      <c r="I61" s="67">
        <f>+'executie PNS activitate curenta'!I61+'executie PNS Ucraina'!I61</f>
        <v>0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0</v>
      </c>
      <c r="E63" s="67">
        <f>+'executie PNS activitate curenta'!E63+'executie PNS Ucraina'!E63</f>
        <v>0</v>
      </c>
      <c r="F63" s="67">
        <f>+'executie PNS activitate curenta'!F63+'executie PNS Ucraina'!F63</f>
        <v>0</v>
      </c>
      <c r="G63" s="13">
        <f t="shared" si="2"/>
        <v>0</v>
      </c>
      <c r="H63" s="67">
        <f>+'executie PNS activitate curenta'!H63+'executie PNS Ucraina'!H63</f>
        <v>0</v>
      </c>
      <c r="I63" s="67">
        <f>+'executie PNS activitate curenta'!I63+'executie PNS Ucraina'!I63</f>
        <v>0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147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148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601</v>
      </c>
      <c r="C71" s="67">
        <f>+'executie PNS activitate curenta'!C71+'executie PNS Ucraina'!C71</f>
        <v>601</v>
      </c>
      <c r="D71" s="13">
        <f t="shared" si="1"/>
        <v>0</v>
      </c>
      <c r="E71" s="13">
        <f>+E72+E76+E80+E81+E84+E82+E83</f>
        <v>0</v>
      </c>
      <c r="F71" s="13">
        <f>+F72+F76+F80+F81+F84+F82+F83</f>
        <v>0</v>
      </c>
      <c r="G71" s="13">
        <f t="shared" si="2"/>
        <v>600.20000000000005</v>
      </c>
      <c r="H71" s="13">
        <f>+H72+H76+H80+H81+H84+H82+H83</f>
        <v>600.20000000000005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0</v>
      </c>
      <c r="E72" s="71">
        <f t="shared" ref="E72:I72" si="9">+E73+E74+E75</f>
        <v>0</v>
      </c>
      <c r="F72" s="71">
        <f t="shared" si="9"/>
        <v>0</v>
      </c>
      <c r="G72" s="13">
        <f t="shared" si="2"/>
        <v>219.64</v>
      </c>
      <c r="H72" s="71">
        <f t="shared" si="9"/>
        <v>219.64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0</v>
      </c>
      <c r="E74" s="67">
        <f>+'executie PNS activitate curenta'!E74+'executie PNS Ucraina'!E74</f>
        <v>0</v>
      </c>
      <c r="F74" s="67">
        <f>+'executie PNS activitate curenta'!F74+'executie PNS Ucraina'!F74</f>
        <v>0</v>
      </c>
      <c r="G74" s="13">
        <f t="shared" si="2"/>
        <v>0</v>
      </c>
      <c r="H74" s="67">
        <f>+'executie PNS activitate curenta'!H74+'executie PNS Ucraina'!H74</f>
        <v>0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380.56</v>
      </c>
      <c r="H76" s="71">
        <f t="shared" si="10"/>
        <v>380.56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380.56</v>
      </c>
      <c r="H78" s="67">
        <f>+'executie PNS activitate curenta'!H78+'executie PNS Ucraina'!H78</f>
        <v>380.56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145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146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68</v>
      </c>
      <c r="C94" s="67">
        <f>+'executie PNS activitate curenta'!C94+'executie PNS Ucraina'!C94</f>
        <v>68</v>
      </c>
      <c r="D94" s="13">
        <f t="shared" si="13"/>
        <v>11.31</v>
      </c>
      <c r="E94" s="13">
        <f>+E95+E96+E97+E98+E99+E100+E101+E102+E103+E104</f>
        <v>11.31</v>
      </c>
      <c r="F94" s="13">
        <f>+F95+F96+F97+F98+F99+F100+F101+F102+F103+F104</f>
        <v>0</v>
      </c>
      <c r="G94" s="13">
        <f t="shared" si="15"/>
        <v>67.78</v>
      </c>
      <c r="H94" s="13">
        <f>+H95+H96+H97+H98+H99+H100+H101+H102+H103+H104</f>
        <v>67.78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11.31</v>
      </c>
      <c r="E99" s="67">
        <f>+'executie PNS activitate curenta'!E99+'executie PNS Ucraina'!E99</f>
        <v>11.31</v>
      </c>
      <c r="F99" s="67">
        <f>+'executie PNS activitate curenta'!F99+'executie PNS Ucraina'!F99</f>
        <v>0</v>
      </c>
      <c r="G99" s="13">
        <f t="shared" si="15"/>
        <v>67.78</v>
      </c>
      <c r="H99" s="67">
        <f>+'executie PNS activitate curenta'!H99+'executie PNS Ucraina'!H99</f>
        <v>67.78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144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14805.73</v>
      </c>
      <c r="C144" s="67">
        <f>+'executie PNS activitate curenta'!C144+'executie PNS Ucraina'!C144</f>
        <v>5407</v>
      </c>
      <c r="D144" s="13">
        <f t="shared" si="13"/>
        <v>1881.14</v>
      </c>
      <c r="E144" s="67">
        <f>+'executie PNS activitate curenta'!E144+'executie PNS Ucraina'!E144</f>
        <v>0</v>
      </c>
      <c r="F144" s="67">
        <f>+'executie PNS activitate curenta'!F144+'executie PNS Ucraina'!F144</f>
        <v>1881.14</v>
      </c>
      <c r="G144" s="13">
        <f t="shared" si="15"/>
        <v>3781.14</v>
      </c>
      <c r="H144" s="67">
        <f>+'executie PNS activitate curenta'!H144+'executie PNS Ucraina'!H144</f>
        <v>0</v>
      </c>
      <c r="I144" s="67">
        <f>+'executie PNS activitate curenta'!I144+'executie PNS Ucraina'!I144</f>
        <v>3781.14</v>
      </c>
    </row>
    <row r="145" spans="1:9" s="17" customFormat="1" x14ac:dyDescent="0.2">
      <c r="A145" s="16" t="s">
        <v>142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143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3134</v>
      </c>
      <c r="C147" s="13">
        <f t="shared" ref="C147:I147" si="25">+C148+C149+C152+C150+C151</f>
        <v>3134</v>
      </c>
      <c r="D147" s="13">
        <f t="shared" si="25"/>
        <v>782.73</v>
      </c>
      <c r="E147" s="13">
        <f t="shared" si="25"/>
        <v>555.38</v>
      </c>
      <c r="F147" s="13">
        <f t="shared" si="25"/>
        <v>227.35</v>
      </c>
      <c r="G147" s="13">
        <f t="shared" si="25"/>
        <v>3133.5299999999997</v>
      </c>
      <c r="H147" s="13">
        <f t="shared" si="25"/>
        <v>2392.98</v>
      </c>
      <c r="I147" s="13">
        <f t="shared" si="25"/>
        <v>740.55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3134</v>
      </c>
      <c r="C148" s="67">
        <f>+'executie PNS activitate curenta'!C148+'executie PNS Ucraina'!C148</f>
        <v>3134</v>
      </c>
      <c r="D148" s="13">
        <f t="shared" si="13"/>
        <v>782.73</v>
      </c>
      <c r="E148" s="67">
        <f>+'executie PNS activitate curenta'!E148+'executie PNS Ucraina'!E148</f>
        <v>555.38</v>
      </c>
      <c r="F148" s="67">
        <f>+'executie PNS activitate curenta'!F148+'executie PNS Ucraina'!F148</f>
        <v>227.35</v>
      </c>
      <c r="G148" s="13">
        <f t="shared" si="15"/>
        <v>3133.5299999999997</v>
      </c>
      <c r="H148" s="67">
        <f>+'executie PNS activitate curenta'!H148+'executie PNS Ucraina'!H148</f>
        <v>2392.98</v>
      </c>
      <c r="I148" s="67">
        <f>+'executie PNS activitate curenta'!I148+'executie PNS Ucraina'!I148</f>
        <v>740.55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0</v>
      </c>
      <c r="C150" s="67">
        <f>+'executie PNS activitate curenta'!C150+'executie PNS Ucraina'!C150</f>
        <v>0</v>
      </c>
      <c r="D150" s="13">
        <f t="shared" si="13"/>
        <v>0</v>
      </c>
      <c r="E150" s="67">
        <f>+'executie PNS activitate curenta'!E150+'executie PNS Ucraina'!E150</f>
        <v>0</v>
      </c>
      <c r="F150" s="67">
        <f>+'executie PNS activitate curenta'!F150+'executie PNS Ucraina'!F150</f>
        <v>0</v>
      </c>
      <c r="G150" s="13">
        <f t="shared" si="15"/>
        <v>0</v>
      </c>
      <c r="H150" s="67">
        <f>+'executie PNS activitate curenta'!H150+'executie PNS Ucraina'!H150</f>
        <v>0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24771.73</v>
      </c>
      <c r="C153" s="13">
        <f t="shared" si="26"/>
        <v>15373</v>
      </c>
      <c r="D153" s="13">
        <f t="shared" si="26"/>
        <v>5206.45</v>
      </c>
      <c r="E153" s="13">
        <f t="shared" si="26"/>
        <v>670.39999999999986</v>
      </c>
      <c r="F153" s="13">
        <f t="shared" si="26"/>
        <v>4536.05</v>
      </c>
      <c r="G153" s="13">
        <f t="shared" si="26"/>
        <v>13740.810000000001</v>
      </c>
      <c r="H153" s="13">
        <f t="shared" si="26"/>
        <v>1979.32</v>
      </c>
      <c r="I153" s="13">
        <f t="shared" si="26"/>
        <v>11761.49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9498</v>
      </c>
      <c r="C154" s="13">
        <f t="shared" si="27"/>
        <v>9498</v>
      </c>
      <c r="D154" s="13">
        <f t="shared" si="27"/>
        <v>1866.79</v>
      </c>
      <c r="E154" s="13">
        <f t="shared" si="27"/>
        <v>1.65</v>
      </c>
      <c r="F154" s="13">
        <f t="shared" si="27"/>
        <v>1865.1399999999999</v>
      </c>
      <c r="G154" s="13">
        <f t="shared" si="27"/>
        <v>6289.96</v>
      </c>
      <c r="H154" s="13">
        <f t="shared" si="27"/>
        <v>605.11</v>
      </c>
      <c r="I154" s="13">
        <f t="shared" si="27"/>
        <v>5684.85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468</v>
      </c>
      <c r="C155" s="13">
        <f t="shared" si="28"/>
        <v>468</v>
      </c>
      <c r="D155" s="13">
        <f t="shared" si="28"/>
        <v>143.85</v>
      </c>
      <c r="E155" s="13">
        <f t="shared" si="28"/>
        <v>14.71</v>
      </c>
      <c r="F155" s="13">
        <f t="shared" si="28"/>
        <v>129.13999999999999</v>
      </c>
      <c r="G155" s="13">
        <f t="shared" si="28"/>
        <v>466.92999999999995</v>
      </c>
      <c r="H155" s="13">
        <f t="shared" si="28"/>
        <v>71.180000000000007</v>
      </c>
      <c r="I155" s="13">
        <f t="shared" si="28"/>
        <v>395.75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view="pageBreakPreview" zoomScaleNormal="100" zoomScaleSheetLayoutView="100" workbookViewId="0">
      <pane xSplit="1" ySplit="8" topLeftCell="B138" activePane="bottomRight" state="frozen"/>
      <selection activeCell="A38" sqref="A38"/>
      <selection pane="topRight" activeCell="A38" sqref="A38"/>
      <selection pane="bottomLeft" activeCell="A38" sqref="A38"/>
      <selection pane="bottomRight" activeCell="G153" sqref="G153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152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161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164</v>
      </c>
      <c r="C7" s="103" t="s">
        <v>166</v>
      </c>
      <c r="D7" s="100" t="s">
        <v>162</v>
      </c>
      <c r="E7" s="99"/>
      <c r="F7" s="99"/>
      <c r="G7" s="100" t="s">
        <v>163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3204</v>
      </c>
      <c r="C10" s="4">
        <f t="shared" ref="C10:F10" si="0">+C11+C12+C13+C14+C15+C16</f>
        <v>3204</v>
      </c>
      <c r="D10" s="4">
        <f>+E10+F10</f>
        <v>1314.67</v>
      </c>
      <c r="E10" s="4">
        <f t="shared" si="0"/>
        <v>654.04</v>
      </c>
      <c r="F10" s="4">
        <f t="shared" si="0"/>
        <v>660.63</v>
      </c>
      <c r="G10" s="4">
        <f>+H10+I10</f>
        <v>3202.7799999999997</v>
      </c>
      <c r="H10" s="4">
        <f t="shared" ref="H10:I10" si="1">+H11+H12+H13+H14+H15+H16</f>
        <v>1303.03</v>
      </c>
      <c r="I10" s="4">
        <f t="shared" si="1"/>
        <v>1899.75</v>
      </c>
    </row>
    <row r="11" spans="1:9" x14ac:dyDescent="0.2">
      <c r="A11" s="33" t="s">
        <v>2</v>
      </c>
      <c r="B11" s="4">
        <v>3204</v>
      </c>
      <c r="C11" s="4">
        <v>3204</v>
      </c>
      <c r="D11" s="4">
        <f t="shared" ref="D11:D80" si="2">+E11+F11</f>
        <v>0</v>
      </c>
      <c r="E11" s="8">
        <v>0</v>
      </c>
      <c r="F11" s="8">
        <v>0</v>
      </c>
      <c r="G11" s="4">
        <f t="shared" ref="G11:G80" si="3">+H11+I11</f>
        <v>0</v>
      </c>
      <c r="H11" s="8">
        <v>0</v>
      </c>
      <c r="I11" s="8">
        <v>0</v>
      </c>
    </row>
    <row r="12" spans="1:9" ht="25.5" x14ac:dyDescent="0.2">
      <c r="A12" s="33" t="s">
        <v>3</v>
      </c>
      <c r="B12" s="4"/>
      <c r="C12" s="8"/>
      <c r="D12" s="4">
        <f t="shared" si="2"/>
        <v>1314.67</v>
      </c>
      <c r="E12" s="8">
        <v>654.04</v>
      </c>
      <c r="F12" s="8">
        <v>660.63</v>
      </c>
      <c r="G12" s="4">
        <f t="shared" si="3"/>
        <v>3202.7799999999997</v>
      </c>
      <c r="H12" s="8">
        <v>1303.03</v>
      </c>
      <c r="I12" s="8">
        <v>1899.75</v>
      </c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5744</v>
      </c>
      <c r="C17" s="4">
        <f t="shared" ref="C17:F17" si="4">+C18+C19+C23+C22</f>
        <v>5744</v>
      </c>
      <c r="D17" s="4">
        <f t="shared" si="2"/>
        <v>1883.3</v>
      </c>
      <c r="E17" s="4">
        <f t="shared" si="4"/>
        <v>5.05</v>
      </c>
      <c r="F17" s="4">
        <f t="shared" si="4"/>
        <v>1878.25</v>
      </c>
      <c r="G17" s="4">
        <f t="shared" si="3"/>
        <v>5742.1200000000008</v>
      </c>
      <c r="H17" s="4">
        <f t="shared" ref="H17:I17" si="5">+H18+H19+H23+H22</f>
        <v>8.31</v>
      </c>
      <c r="I17" s="4">
        <f t="shared" si="5"/>
        <v>5733.81</v>
      </c>
    </row>
    <row r="18" spans="1:9" x14ac:dyDescent="0.2">
      <c r="A18" s="34" t="s">
        <v>9</v>
      </c>
      <c r="B18" s="35">
        <v>5344</v>
      </c>
      <c r="C18" s="35">
        <v>5344</v>
      </c>
      <c r="D18" s="4">
        <f t="shared" si="2"/>
        <v>1750.76</v>
      </c>
      <c r="E18" s="8">
        <v>1.65</v>
      </c>
      <c r="F18" s="8">
        <v>1749.11</v>
      </c>
      <c r="G18" s="4">
        <f t="shared" si="3"/>
        <v>5342.97</v>
      </c>
      <c r="H18" s="8">
        <v>4.91</v>
      </c>
      <c r="I18" s="8">
        <v>5338.06</v>
      </c>
    </row>
    <row r="19" spans="1:9" x14ac:dyDescent="0.2">
      <c r="A19" s="36" t="s">
        <v>10</v>
      </c>
      <c r="B19" s="35">
        <v>396.51</v>
      </c>
      <c r="C19" s="35">
        <v>396.51</v>
      </c>
      <c r="D19" s="4">
        <f t="shared" si="2"/>
        <v>129.13999999999999</v>
      </c>
      <c r="E19" s="8">
        <f>+E20+E21</f>
        <v>0</v>
      </c>
      <c r="F19" s="8">
        <f>+F20+F21</f>
        <v>129.13999999999999</v>
      </c>
      <c r="G19" s="4">
        <f t="shared" si="3"/>
        <v>395.75</v>
      </c>
      <c r="H19" s="8">
        <f>+H20+H21</f>
        <v>0</v>
      </c>
      <c r="I19" s="8">
        <f>+I20+I21</f>
        <v>395.75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4.5599999999999996</v>
      </c>
      <c r="E20" s="8"/>
      <c r="F20" s="8">
        <v>4.5599999999999996</v>
      </c>
      <c r="G20" s="4">
        <f t="shared" si="3"/>
        <v>13.32</v>
      </c>
      <c r="H20" s="8"/>
      <c r="I20" s="8">
        <v>13.32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124.58</v>
      </c>
      <c r="E21" s="8"/>
      <c r="F21" s="8">
        <v>124.58</v>
      </c>
      <c r="G21" s="4">
        <f t="shared" si="3"/>
        <v>382.43</v>
      </c>
      <c r="H21" s="8"/>
      <c r="I21" s="8">
        <v>382.43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3.49</v>
      </c>
      <c r="C23" s="35">
        <v>3.49</v>
      </c>
      <c r="D23" s="4">
        <f t="shared" si="2"/>
        <v>3.4</v>
      </c>
      <c r="E23" s="35">
        <f t="shared" ref="E23:F23" si="6">+E24+E25+E26+E27+E28+E29</f>
        <v>3.4</v>
      </c>
      <c r="F23" s="35">
        <f t="shared" si="6"/>
        <v>0</v>
      </c>
      <c r="G23" s="4">
        <f t="shared" si="3"/>
        <v>3.4</v>
      </c>
      <c r="H23" s="35">
        <f t="shared" ref="H23:I23" si="7">+H24+H25+H26+H27+H28+H29</f>
        <v>3.4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3.4</v>
      </c>
      <c r="E24" s="8">
        <v>3.4</v>
      </c>
      <c r="F24" s="8"/>
      <c r="G24" s="4">
        <f t="shared" si="3"/>
        <v>3.4</v>
      </c>
      <c r="H24" s="8">
        <v>3.4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72</v>
      </c>
      <c r="C30" s="4">
        <f t="shared" ref="C30:F30" si="8">+C31+C32</f>
        <v>72</v>
      </c>
      <c r="D30" s="4">
        <f t="shared" si="2"/>
        <v>20.83</v>
      </c>
      <c r="E30" s="4">
        <f t="shared" si="8"/>
        <v>0</v>
      </c>
      <c r="F30" s="4">
        <f t="shared" si="8"/>
        <v>20.83</v>
      </c>
      <c r="G30" s="4">
        <f t="shared" si="3"/>
        <v>71.05</v>
      </c>
      <c r="H30" s="4">
        <f t="shared" ref="H30:I30" si="9">+H31+H32</f>
        <v>0</v>
      </c>
      <c r="I30" s="4">
        <f t="shared" si="9"/>
        <v>71.05</v>
      </c>
    </row>
    <row r="31" spans="1:9" x14ac:dyDescent="0.2">
      <c r="A31" s="9" t="s">
        <v>19</v>
      </c>
      <c r="B31" s="35">
        <v>0</v>
      </c>
      <c r="C31" s="35">
        <v>0</v>
      </c>
      <c r="D31" s="4">
        <f t="shared" si="2"/>
        <v>20.83</v>
      </c>
      <c r="E31" s="8"/>
      <c r="F31" s="8">
        <v>20.83</v>
      </c>
      <c r="G31" s="4">
        <f t="shared" si="3"/>
        <v>71.05</v>
      </c>
      <c r="H31" s="8"/>
      <c r="I31" s="8">
        <v>71.05</v>
      </c>
    </row>
    <row r="32" spans="1:9" x14ac:dyDescent="0.2">
      <c r="A32" s="9" t="s">
        <v>20</v>
      </c>
      <c r="B32" s="35">
        <v>72</v>
      </c>
      <c r="C32" s="8">
        <v>72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277</v>
      </c>
      <c r="C33" s="4">
        <f t="shared" si="10"/>
        <v>277</v>
      </c>
      <c r="D33" s="4">
        <f t="shared" si="2"/>
        <v>95.199999999999989</v>
      </c>
      <c r="E33" s="4">
        <f t="shared" si="10"/>
        <v>0</v>
      </c>
      <c r="F33" s="4">
        <f t="shared" si="10"/>
        <v>95.199999999999989</v>
      </c>
      <c r="G33" s="4">
        <f t="shared" si="3"/>
        <v>275.74</v>
      </c>
      <c r="H33" s="4">
        <f t="shared" ref="H33:I33" si="11">+H37+H34</f>
        <v>0</v>
      </c>
      <c r="I33" s="4">
        <f t="shared" si="11"/>
        <v>275.74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277</v>
      </c>
      <c r="C37" s="35">
        <v>277</v>
      </c>
      <c r="D37" s="4">
        <f t="shared" si="2"/>
        <v>95.199999999999989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95.199999999999989</v>
      </c>
      <c r="G37" s="4">
        <f t="shared" si="3"/>
        <v>275.74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275.74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2.83</v>
      </c>
      <c r="E40" s="8"/>
      <c r="F40" s="8">
        <v>2.83</v>
      </c>
      <c r="G40" s="4">
        <f t="shared" si="3"/>
        <v>6.72</v>
      </c>
      <c r="H40" s="8"/>
      <c r="I40" s="8">
        <v>6.72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81.599999999999994</v>
      </c>
      <c r="E50" s="8"/>
      <c r="F50" s="8">
        <v>81.599999999999994</v>
      </c>
      <c r="G50" s="4">
        <f t="shared" si="3"/>
        <v>247.49</v>
      </c>
      <c r="H50" s="8"/>
      <c r="I50" s="8">
        <v>247.49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2"/>
        <v>10.77</v>
      </c>
      <c r="E57" s="8"/>
      <c r="F57" s="8">
        <v>10.77</v>
      </c>
      <c r="G57" s="4">
        <f t="shared" si="3"/>
        <v>21.53</v>
      </c>
      <c r="H57" s="8"/>
      <c r="I57" s="8">
        <v>21.53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0</v>
      </c>
      <c r="E59" s="8"/>
      <c r="F59" s="8"/>
      <c r="G59" s="4">
        <f t="shared" si="3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0</v>
      </c>
      <c r="E61" s="8"/>
      <c r="F61" s="8"/>
      <c r="G61" s="4">
        <f t="shared" si="3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0</v>
      </c>
      <c r="E63" s="8"/>
      <c r="F63" s="8"/>
      <c r="G63" s="4">
        <f t="shared" si="3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601</v>
      </c>
      <c r="C71" s="4">
        <v>601</v>
      </c>
      <c r="D71" s="4">
        <f t="shared" si="2"/>
        <v>0</v>
      </c>
      <c r="E71" s="4">
        <f>+E72+E76+E80+E81+E84+E82+E83</f>
        <v>0</v>
      </c>
      <c r="F71" s="4">
        <f>+F72+F76+F80+F81+F84+F82+F83</f>
        <v>0</v>
      </c>
      <c r="G71" s="4">
        <f t="shared" si="3"/>
        <v>600.20000000000005</v>
      </c>
      <c r="H71" s="4">
        <f>+H72+H76+H80+H81+H84+H82+H83</f>
        <v>600.20000000000005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0</v>
      </c>
      <c r="E72" s="35">
        <f t="shared" ref="E72:F72" si="14">+E73+E74+E75</f>
        <v>0</v>
      </c>
      <c r="F72" s="35">
        <f t="shared" si="14"/>
        <v>0</v>
      </c>
      <c r="G72" s="4">
        <f t="shared" si="3"/>
        <v>219.64</v>
      </c>
      <c r="H72" s="35">
        <f t="shared" ref="H72:I72" si="15">+H73+H74+H75</f>
        <v>219.64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0</v>
      </c>
      <c r="E73" s="8"/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0</v>
      </c>
      <c r="E74" s="8"/>
      <c r="F74" s="8"/>
      <c r="G74" s="4">
        <f t="shared" si="3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0</v>
      </c>
      <c r="E76" s="35">
        <f t="shared" ref="E76:F76" si="16">+E77+E78+E79</f>
        <v>0</v>
      </c>
      <c r="F76" s="35">
        <f t="shared" si="16"/>
        <v>0</v>
      </c>
      <c r="G76" s="4">
        <f t="shared" si="3"/>
        <v>380.56</v>
      </c>
      <c r="H76" s="35">
        <f t="shared" ref="H76:I76" si="17">+H77+H78+H79</f>
        <v>380.56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0</v>
      </c>
      <c r="E78" s="8"/>
      <c r="F78" s="8"/>
      <c r="G78" s="4">
        <f t="shared" si="3"/>
        <v>380.56</v>
      </c>
      <c r="H78" s="8">
        <v>380.56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68</v>
      </c>
      <c r="C94" s="4">
        <v>68</v>
      </c>
      <c r="D94" s="4">
        <f t="shared" si="18"/>
        <v>11.31</v>
      </c>
      <c r="E94" s="4">
        <f>+E95+E96+E97+E98+E99+E100+E101+E102+E103+E104</f>
        <v>11.31</v>
      </c>
      <c r="F94" s="4">
        <f>+F95+F96+F97+F98+F99+F100+F101+F102+F103+F104</f>
        <v>0</v>
      </c>
      <c r="G94" s="4">
        <f t="shared" si="19"/>
        <v>67.78</v>
      </c>
      <c r="H94" s="4">
        <f>+H95+H96+H97+H98+H99+H100+H101+H102+H103+H104</f>
        <v>67.78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11.31</v>
      </c>
      <c r="E99" s="8">
        <v>11.31</v>
      </c>
      <c r="F99" s="8"/>
      <c r="G99" s="4">
        <f t="shared" si="19"/>
        <v>67.78</v>
      </c>
      <c r="H99" s="8">
        <v>67.78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14805.73</v>
      </c>
      <c r="C144" s="7">
        <v>5407</v>
      </c>
      <c r="D144" s="4">
        <f t="shared" si="18"/>
        <v>1881.14</v>
      </c>
      <c r="E144" s="8"/>
      <c r="F144" s="8">
        <v>1881.14</v>
      </c>
      <c r="G144" s="4">
        <f t="shared" si="19"/>
        <v>3781.14</v>
      </c>
      <c r="H144" s="8"/>
      <c r="I144" s="8">
        <v>3781.14</v>
      </c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3134</v>
      </c>
      <c r="C147" s="4">
        <f t="shared" ref="C147:G147" si="36">+C148+C149+C152+C150+C151</f>
        <v>3134</v>
      </c>
      <c r="D147" s="4">
        <f t="shared" si="36"/>
        <v>782.73</v>
      </c>
      <c r="E147" s="4">
        <f t="shared" si="36"/>
        <v>555.38</v>
      </c>
      <c r="F147" s="4">
        <f t="shared" si="36"/>
        <v>227.35</v>
      </c>
      <c r="G147" s="4">
        <f t="shared" si="36"/>
        <v>3133.5299999999997</v>
      </c>
      <c r="H147" s="4">
        <f t="shared" ref="H147:I147" si="37">+H148+H149+H152+H150+H151</f>
        <v>2392.98</v>
      </c>
      <c r="I147" s="4">
        <f t="shared" si="37"/>
        <v>740.55</v>
      </c>
    </row>
    <row r="148" spans="1:9" s="5" customFormat="1" x14ac:dyDescent="0.2">
      <c r="A148" s="2" t="s">
        <v>111</v>
      </c>
      <c r="B148" s="4">
        <v>3134</v>
      </c>
      <c r="C148" s="7">
        <v>3134</v>
      </c>
      <c r="D148" s="4">
        <f t="shared" ref="D148:D152" si="38">+E148+F148</f>
        <v>782.73</v>
      </c>
      <c r="E148" s="8">
        <v>555.38</v>
      </c>
      <c r="F148" s="8">
        <v>227.35</v>
      </c>
      <c r="G148" s="4">
        <f t="shared" ref="G148:G152" si="39">+H148+I148</f>
        <v>3133.5299999999997</v>
      </c>
      <c r="H148" s="8">
        <v>2392.98</v>
      </c>
      <c r="I148" s="8">
        <v>740.55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38"/>
        <v>0</v>
      </c>
      <c r="E150" s="8"/>
      <c r="F150" s="8"/>
      <c r="G150" s="4">
        <f t="shared" si="39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24771.73</v>
      </c>
      <c r="C153" s="4">
        <f t="shared" si="40"/>
        <v>15373</v>
      </c>
      <c r="D153" s="4">
        <f t="shared" si="40"/>
        <v>5206.45</v>
      </c>
      <c r="E153" s="4">
        <f t="shared" si="40"/>
        <v>670.39999999999986</v>
      </c>
      <c r="F153" s="4">
        <f t="shared" si="40"/>
        <v>4536.05</v>
      </c>
      <c r="G153" s="4">
        <f t="shared" si="40"/>
        <v>13740.810000000001</v>
      </c>
      <c r="H153" s="4">
        <f t="shared" ref="H153:I153" si="41">+H10+H17+H30+H33+H70+H71+H85+H90+H94+H105+H106+H121+H124+H144+H145</f>
        <v>1979.32</v>
      </c>
      <c r="I153" s="4">
        <f t="shared" si="41"/>
        <v>11761.49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9498</v>
      </c>
      <c r="C154" s="4">
        <f t="shared" si="42"/>
        <v>9498</v>
      </c>
      <c r="D154" s="4">
        <f t="shared" si="42"/>
        <v>1866.79</v>
      </c>
      <c r="E154" s="4">
        <f t="shared" si="42"/>
        <v>1.65</v>
      </c>
      <c r="F154" s="4">
        <f t="shared" si="42"/>
        <v>1865.1399999999999</v>
      </c>
      <c r="G154" s="4">
        <f t="shared" si="42"/>
        <v>6289.96</v>
      </c>
      <c r="H154" s="4">
        <f t="shared" ref="H154:I154" si="43">H11+H18+H30+H37+H70+H71+H122+H90</f>
        <v>605.11</v>
      </c>
      <c r="I154" s="4">
        <f t="shared" si="43"/>
        <v>5684.85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468</v>
      </c>
      <c r="C155" s="4">
        <f t="shared" si="44"/>
        <v>468</v>
      </c>
      <c r="D155" s="4">
        <f t="shared" si="44"/>
        <v>143.85</v>
      </c>
      <c r="E155" s="4">
        <f t="shared" si="44"/>
        <v>14.71</v>
      </c>
      <c r="F155" s="4">
        <f t="shared" si="44"/>
        <v>129.13999999999999</v>
      </c>
      <c r="G155" s="4">
        <f t="shared" si="44"/>
        <v>466.92999999999995</v>
      </c>
      <c r="H155" s="4">
        <f t="shared" ref="H155:I155" si="45">H13++H19+H23+H85+H94+H105+H106+H123+H124-H126+H34</f>
        <v>71.180000000000007</v>
      </c>
      <c r="I155" s="4">
        <f t="shared" si="45"/>
        <v>395.75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tabSelected="1" view="pageBreakPreview" zoomScale="98" zoomScaleNormal="100" zoomScaleSheetLayoutView="98" workbookViewId="0">
      <pane xSplit="1" ySplit="8" topLeftCell="B144" activePane="bottomRight" state="frozen"/>
      <selection activeCell="A38" sqref="A38"/>
      <selection pane="topRight" activeCell="A38" sqref="A38"/>
      <selection pane="bottomLeft" activeCell="A38" sqref="A38"/>
      <selection pane="bottomRight" activeCell="C15" sqref="C15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161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164</v>
      </c>
      <c r="C7" s="103" t="s">
        <v>165</v>
      </c>
      <c r="D7" s="100" t="s">
        <v>162</v>
      </c>
      <c r="E7" s="99"/>
      <c r="F7" s="99"/>
      <c r="G7" s="100" t="s">
        <v>163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2023-04-20T08:20:44Z</cp:lastPrinted>
  <dcterms:created xsi:type="dcterms:W3CDTF">2019-05-16T07:12:22Z</dcterms:created>
  <dcterms:modified xsi:type="dcterms:W3CDTF">2023-04-20T08:21:31Z</dcterms:modified>
</cp:coreProperties>
</file>